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farah_memon-v_adityabirlacapital_com/Documents/Desktop/ABSLPFML Portfolio/"/>
    </mc:Choice>
  </mc:AlternateContent>
  <xr:revisionPtr revIDLastSave="0" documentId="8_{3632F725-BF3E-40F0-891D-384F86ED8451}" xr6:coauthVersionLast="47" xr6:coauthVersionMax="47" xr10:uidLastSave="{00000000-0000-0000-0000-000000000000}"/>
  <bookViews>
    <workbookView xWindow="-120" yWindow="-120" windowWidth="20730" windowHeight="11040" xr2:uid="{E551FBD1-7F09-4830-95ED-9033A793D4BC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Port_G1!$C$6:$H$66</definedName>
    <definedName name="IN">#REF!</definedName>
    <definedName name="_xlnm.Print_Area" localSheetId="0">Port_G1!$B$2:$H$97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7" i="1" l="1"/>
  <c r="F98" i="1" s="1"/>
  <c r="G98" i="1" s="1"/>
  <c r="G117" i="1"/>
  <c r="H116" i="1"/>
  <c r="G116" i="1"/>
  <c r="H115" i="1"/>
  <c r="G115" i="1"/>
  <c r="H114" i="1"/>
  <c r="G114" i="1"/>
  <c r="H113" i="1"/>
  <c r="G113" i="1"/>
  <c r="H112" i="1"/>
  <c r="H111" i="1"/>
  <c r="G111" i="1"/>
  <c r="H110" i="1"/>
  <c r="H118" i="1" s="1"/>
  <c r="G110" i="1"/>
  <c r="F107" i="1"/>
  <c r="F106" i="1"/>
  <c r="F105" i="1"/>
  <c r="F104" i="1"/>
  <c r="F103" i="1"/>
  <c r="F102" i="1"/>
  <c r="F101" i="1"/>
  <c r="F97" i="1"/>
  <c r="F96" i="1"/>
  <c r="F80" i="1"/>
  <c r="F82" i="1" s="1"/>
  <c r="F70" i="1"/>
  <c r="G97" i="1" l="1"/>
  <c r="G68" i="1"/>
  <c r="G60" i="1"/>
  <c r="G52" i="1"/>
  <c r="G44" i="1"/>
  <c r="G36" i="1"/>
  <c r="G28" i="1"/>
  <c r="G20" i="1"/>
  <c r="G12" i="1"/>
  <c r="G59" i="1"/>
  <c r="G51" i="1"/>
  <c r="G43" i="1"/>
  <c r="G35" i="1"/>
  <c r="G19" i="1"/>
  <c r="G11" i="1"/>
  <c r="G67" i="1"/>
  <c r="G27" i="1"/>
  <c r="G18" i="1"/>
  <c r="G78" i="1"/>
  <c r="G65" i="1"/>
  <c r="G57" i="1"/>
  <c r="G49" i="1"/>
  <c r="G41" i="1"/>
  <c r="G33" i="1"/>
  <c r="G25" i="1"/>
  <c r="G17" i="1"/>
  <c r="G9" i="1"/>
  <c r="G74" i="1"/>
  <c r="G64" i="1"/>
  <c r="G56" i="1"/>
  <c r="G48" i="1"/>
  <c r="G40" i="1"/>
  <c r="G32" i="1"/>
  <c r="G24" i="1"/>
  <c r="G16" i="1"/>
  <c r="G8" i="1"/>
  <c r="G70" i="1"/>
  <c r="G63" i="1"/>
  <c r="G55" i="1"/>
  <c r="G47" i="1"/>
  <c r="G39" i="1"/>
  <c r="G31" i="1"/>
  <c r="G23" i="1"/>
  <c r="G15" i="1"/>
  <c r="G7" i="1"/>
  <c r="G21" i="1"/>
  <c r="G107" i="1"/>
  <c r="G58" i="1"/>
  <c r="G26" i="1"/>
  <c r="G69" i="1"/>
  <c r="G61" i="1"/>
  <c r="G53" i="1"/>
  <c r="G45" i="1"/>
  <c r="G37" i="1"/>
  <c r="G29" i="1"/>
  <c r="G13" i="1"/>
  <c r="G103" i="1"/>
  <c r="G42" i="1"/>
  <c r="G62" i="1"/>
  <c r="G54" i="1"/>
  <c r="G46" i="1"/>
  <c r="G38" i="1"/>
  <c r="G30" i="1"/>
  <c r="G22" i="1"/>
  <c r="G14" i="1"/>
  <c r="G66" i="1"/>
  <c r="G50" i="1"/>
  <c r="G34" i="1"/>
  <c r="G10" i="1"/>
  <c r="F99" i="1"/>
  <c r="G102" i="1"/>
  <c r="G106" i="1"/>
  <c r="G101" i="1"/>
  <c r="G104" i="1"/>
  <c r="G112" i="1"/>
  <c r="G118" i="1" s="1"/>
  <c r="G105" i="1"/>
  <c r="G96" i="1"/>
  <c r="G80" i="1"/>
  <c r="G99" i="1" l="1"/>
</calcChain>
</file>

<file path=xl/sharedStrings.xml><?xml version="1.0" encoding="utf-8"?>
<sst xmlns="http://schemas.openxmlformats.org/spreadsheetml/2006/main" count="265" uniqueCount="187">
  <si>
    <t>NAME OF PENSION FUND</t>
  </si>
  <si>
    <t>ADITYA BIRLA SUN LIFE PENSION MANAGEMENT LIMITED</t>
  </si>
  <si>
    <t>G-TIER I</t>
  </si>
  <si>
    <t>SCHEME NAME</t>
  </si>
  <si>
    <t>Scheme G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</si>
  <si>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</si>
  <si>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</si>
  <si>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</si>
  <si>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</si>
  <si>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</si>
  <si>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</si>
  <si>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</si>
  <si>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</si>
  <si>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</si>
  <si>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</si>
  <si>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</si>
  <si>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</si>
  <si>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</si>
  <si>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IN000929C058</t>
  </si>
  <si>
    <t>Gsec Strip 12-09-2029</t>
  </si>
  <si>
    <t>IN000930C056</t>
  </si>
  <si>
    <t>Strip Gsec 12-09-2030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</si>
  <si>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</si>
  <si>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</si>
  <si>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</si>
  <si>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</si>
  <si>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</si>
  <si>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</si>
  <si>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</si>
  <si>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</si>
  <si>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</si>
  <si>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</si>
  <si>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</si>
  <si>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</si>
  <si>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</si>
  <si>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</si>
  <si>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</si>
  <si>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</si>
  <si>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</si>
  <si>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</si>
  <si>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</si>
  <si>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</si>
  <si>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</si>
  <si>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</si>
  <si>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</si>
  <si>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</si>
  <si>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</si>
  <si>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</si>
  <si>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</si>
  <si>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</si>
  <si>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</si>
  <si>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</si>
  <si>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</si>
  <si>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</si>
  <si>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</si>
  <si>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</si>
  <si>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</si>
  <si>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</si>
  <si>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</si>
  <si>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</si>
  <si>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</si>
  <si>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</si>
  <si>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</si>
  <si>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</si>
  <si>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IN0020210020</t>
  </si>
  <si>
    <t>6.64% GOI 16-june-2035</t>
  </si>
  <si>
    <t>IN0020210152</t>
  </si>
  <si>
    <t>06.67 GOI 15 DEC- 2035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</si>
  <si>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</si>
  <si>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</si>
  <si>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</si>
  <si>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</si>
  <si>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</si>
  <si>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</si>
  <si>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</si>
  <si>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</si>
  <si>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</si>
  <si>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</si>
  <si>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</si>
  <si>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</si>
  <si>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</si>
  <si>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</si>
  <si>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</si>
  <si>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</si>
  <si>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</si>
  <si>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</si>
  <si>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IN0020230085</t>
  </si>
  <si>
    <t>7.18 GS 14.08.2033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</si>
  <si>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</si>
  <si>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</si>
  <si>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</si>
  <si>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</si>
  <si>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</si>
  <si>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</si>
  <si>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</si>
  <si>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</si>
  <si>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</si>
  <si>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</si>
  <si>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</si>
  <si>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</si>
  <si>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</si>
  <si>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</si>
  <si>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</si>
  <si>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</si>
  <si>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</si>
  <si>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</si>
  <si>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IN1320230114</t>
  </si>
  <si>
    <t>7.73% BR SDL 08.11.2038</t>
  </si>
  <si>
    <t>SDL</t>
  </si>
  <si>
    <t>IN1520220279</t>
  </si>
  <si>
    <t>7.71 GJ SDL 08.03.2034</t>
  </si>
  <si>
    <t>IN1920230142</t>
  </si>
  <si>
    <t>7.64 KA SDL 20.12.2039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</si>
  <si>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</si>
  <si>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</si>
  <si>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</si>
  <si>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</si>
  <si>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</si>
  <si>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</si>
  <si>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02A</t>
  </si>
  <si>
    <t>IN2220230121</t>
  </si>
  <si>
    <t>7.47 MH SDL 13.09.2034</t>
  </si>
  <si>
    <t>IN2220230162</t>
  </si>
  <si>
    <t>7.70 MH SDL 15.11.2034</t>
  </si>
  <si>
    <t>IN2220230220</t>
  </si>
  <si>
    <t>7.49 MH SDL 07.02.2036</t>
  </si>
  <si>
    <t>IN2220230238</t>
  </si>
  <si>
    <t>7.46 MH SDL 21.02.2035</t>
  </si>
  <si>
    <t>NCA</t>
  </si>
  <si>
    <t>IN2220230246</t>
  </si>
  <si>
    <t>7.47 MH SDL 21.02.2036</t>
  </si>
  <si>
    <t>IN2220230287</t>
  </si>
  <si>
    <t>7.40 MH SDL 06.03.2036</t>
  </si>
  <si>
    <t>IN2220230311</t>
  </si>
  <si>
    <t>7.42 MH SDL 22.03.2034</t>
  </si>
  <si>
    <t>IN2220240104</t>
  </si>
  <si>
    <t>7.22 MH SDL 07.08.2034</t>
  </si>
  <si>
    <t>IN3320230359</t>
  </si>
  <si>
    <t>7.48 UP SDL 22.03.2044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</si>
  <si>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</si>
  <si>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</si>
  <si>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</si>
  <si>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</si>
  <si>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</si>
  <si>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</si>
  <si>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</si>
  <si>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</si>
  <si>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 xml:space="preserve">  - Treasury Bills</t>
  </si>
  <si>
    <t>Nil</t>
  </si>
  <si>
    <t>Infrastructure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</si>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</sst>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0" fontId="1" fillId="0" borderId="5" xfId="2" applyFont="1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9" fillId="2" borderId="7" xfId="0" applyFont="1" applyFill="1" applyBorder="1"/>
    <xf numFmtId="0" fontId="4" fillId="0" borderId="5" xfId="2" applyFont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8" xfId="0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0" fontId="0" fillId="0" borderId="0" xfId="2" applyFont="1"/>
    <xf numFmtId="10" fontId="1" fillId="0" borderId="0" xfId="1" applyNumberFormat="1" applyFont="1"/>
    <xf numFmtId="0" fontId="6" fillId="4" borderId="0" xfId="2" applyFont="1" applyFill="1"/>
  </cellXfs>
  <cellStyles count="6">
    <cellStyle name="Comma 2" xfId="3" xr:uid="{535A9593-A8FF-4F6C-913B-1FD047C80E05}"/>
    <cellStyle name="Comma 3" xfId="4" xr:uid="{B73F4442-AB12-4D6E-B767-68A76AB25932}"/>
    <cellStyle name="Normal" xfId="0" builtinId="0"/>
    <cellStyle name="Normal 2" xfId="2" xr:uid="{74131DCA-56DE-4307-8F5D-B10549ED17A6}"/>
    <cellStyle name="Percent" xfId="1" builtinId="5"/>
    <cellStyle name="Percent 2" xfId="5" xr:uid="{1B90200D-0D86-408C-BD1A-A18E967477A3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ven32023\AppData\Local\Microsoft\Windows\INetCache\Content.Outlook\J1FA98MF\Portfolio_ABSLPM_Oct%202024.xlsx" TargetMode="External"/><Relationship Id="rId1" Type="http://schemas.openxmlformats.org/officeDocument/2006/relationships/externalLinkPath" Target="file:///C:\Users\inven32023\AppData\Local\Microsoft\Windows\INetCache\Content.Outlook\J1FA98MF\Portfolio_ABSLPM_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53FB4A-4CBC-4A43-98C4-6D4410C7F822}" name="Table13456768578916" displayName="Table13456768578916" ref="B6:H69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5A897D83-92B6-4614-BB23-F67E95F8DAE0}" name="ISIN No." dataDxfId="6"/>
    <tableColumn id="2" xr3:uid="{C66D19CF-E39D-4F3E-A6BE-EA0958FFB617}" name="Name of the Instrument" dataDxfId="5"/>
    <tableColumn id="3" xr3:uid="{A1E2CD66-39A0-48BE-B7D7-E49DD9DD0C20}" name="Industry " dataDxfId="4"/>
    <tableColumn id="4" xr3:uid="{D13092B9-A3C6-4C4A-9C9B-CF573D696355}" name="Quantity" dataDxfId="3"/>
    <tableColumn id="5" xr3:uid="{D7C45FD0-D35A-4B2C-AD29-F3F2D700B9E0}" name="Market Value" dataDxfId="2"/>
    <tableColumn id="6" xr3:uid="{A6F717D2-5BEC-4BF8-B046-BDC024989068}" name="% of Portfolio" dataDxfId="1" dataCellStyle="Percent">
      <calculatedColumnFormula>+F7/$F$82</calculatedColumnFormula>
    </tableColumn>
    <tableColumn id="7" xr3:uid="{A4C160EE-F135-4AD1-9665-A5187674828F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7C30-1896-410F-8A45-2F9B717D25E0}">
  <sheetPr>
    <tabColor rgb="FF7030A0"/>
  </sheetPr>
  <dimension ref="A2:R121"/>
  <sheetViews>
    <sheetView showGridLines="0" tabSelected="1" zoomScaleNormal="100" zoomScaleSheetLayoutView="89" workbookViewId="0">
      <selection activeCell="D87" sqref="D87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54"/>
    <col min="12" max="12" width="16.140625" style="54" bestFit="1" customWidth="1"/>
    <col min="13" max="13" width="14" style="54" bestFit="1" customWidth="1"/>
    <col min="14" max="14" width="9.140625" style="54"/>
    <col min="15" max="15" width="10" style="54" bestFit="1" customWidth="1"/>
    <col min="16" max="18" width="9.140625" style="54"/>
    <col min="19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45596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7" t="s">
        <v>15</v>
      </c>
      <c r="E7" s="18">
        <v>2500000</v>
      </c>
      <c r="F7" s="18">
        <v>175459000</v>
      </c>
      <c r="G7" s="19">
        <f t="shared" ref="G7:G70" si="0">+F7/$F$82</f>
        <v>1.7426483838936538E-2</v>
      </c>
      <c r="H7" s="20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8">
        <v>500000</v>
      </c>
      <c r="F8" s="18">
        <v>34958000</v>
      </c>
      <c r="G8" s="19">
        <f t="shared" si="0"/>
        <v>3.4720078311260378E-3</v>
      </c>
      <c r="H8" s="20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8">
        <v>2250000</v>
      </c>
      <c r="F9" s="18">
        <v>162787275</v>
      </c>
      <c r="G9" s="19">
        <f t="shared" si="0"/>
        <v>1.6167935625827218E-2</v>
      </c>
      <c r="H9" s="20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8">
        <v>26000</v>
      </c>
      <c r="F10" s="18">
        <v>1756235</v>
      </c>
      <c r="G10" s="19">
        <f t="shared" si="0"/>
        <v>1.744282188139378E-4</v>
      </c>
      <c r="H10" s="20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8">
        <v>1500000</v>
      </c>
      <c r="F11" s="18">
        <v>75797250</v>
      </c>
      <c r="G11" s="19">
        <f t="shared" si="0"/>
        <v>7.5281379248760827E-3</v>
      </c>
      <c r="H11" s="20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8">
        <v>2100000</v>
      </c>
      <c r="F12" s="18">
        <v>56685300</v>
      </c>
      <c r="G12" s="19">
        <f t="shared" si="0"/>
        <v>5.6299503835954235E-3</v>
      </c>
      <c r="H12" s="20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8">
        <v>600000</v>
      </c>
      <c r="F13" s="18">
        <v>62645460</v>
      </c>
      <c r="G13" s="19">
        <f t="shared" si="0"/>
        <v>6.2219099406285536E-3</v>
      </c>
      <c r="H13" s="20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8">
        <v>580500</v>
      </c>
      <c r="F14" s="18">
        <v>62734054.5</v>
      </c>
      <c r="G14" s="19">
        <f t="shared" si="0"/>
        <v>6.2307090938351073E-3</v>
      </c>
      <c r="H14" s="20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8">
        <v>256800</v>
      </c>
      <c r="F15" s="18">
        <v>27915829.199999999</v>
      </c>
      <c r="G15" s="19">
        <f t="shared" si="0"/>
        <v>2.7725836030315499E-3</v>
      </c>
      <c r="H15" s="20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8">
        <v>200000</v>
      </c>
      <c r="F16" s="18">
        <v>22852660</v>
      </c>
      <c r="G16" s="19">
        <f t="shared" si="0"/>
        <v>2.2697126403701802E-3</v>
      </c>
      <c r="H16" s="20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8">
        <v>500000</v>
      </c>
      <c r="F17" s="18">
        <v>56669350</v>
      </c>
      <c r="G17" s="19">
        <f t="shared" si="0"/>
        <v>5.6283662390532166E-3</v>
      </c>
      <c r="H17" s="20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8">
        <v>60600</v>
      </c>
      <c r="F18" s="18">
        <v>6438216.7199999997</v>
      </c>
      <c r="G18" s="19">
        <f t="shared" si="0"/>
        <v>6.3943986699257951E-4</v>
      </c>
      <c r="H18" s="20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8">
        <v>163000</v>
      </c>
      <c r="F19" s="18">
        <v>17793243</v>
      </c>
      <c r="G19" s="19">
        <f t="shared" si="0"/>
        <v>1.767214343987887E-3</v>
      </c>
      <c r="H19" s="20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8">
        <v>50000</v>
      </c>
      <c r="F20" s="18">
        <v>5181330</v>
      </c>
      <c r="G20" s="19">
        <f t="shared" si="0"/>
        <v>5.1460662325213894E-4</v>
      </c>
      <c r="H20" s="20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8">
        <v>500000</v>
      </c>
      <c r="F21" s="18">
        <v>47899500</v>
      </c>
      <c r="G21" s="19">
        <f t="shared" si="0"/>
        <v>4.7573499372681981E-3</v>
      </c>
      <c r="H21" s="20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8">
        <v>620000</v>
      </c>
      <c r="F22" s="18">
        <v>62060264</v>
      </c>
      <c r="G22" s="19">
        <f t="shared" si="0"/>
        <v>6.1637886209093577E-3</v>
      </c>
      <c r="H22" s="20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8">
        <v>28300</v>
      </c>
      <c r="F23" s="18">
        <v>3020475.98</v>
      </c>
      <c r="G23" s="19">
        <f t="shared" si="0"/>
        <v>2.9999188329675881E-4</v>
      </c>
      <c r="H23" s="20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8">
        <v>230000</v>
      </c>
      <c r="F24" s="18">
        <v>25144681</v>
      </c>
      <c r="G24" s="19">
        <f t="shared" si="0"/>
        <v>2.4973548070017192E-3</v>
      </c>
      <c r="H24" s="20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8">
        <v>170000</v>
      </c>
      <c r="F25" s="18">
        <v>18385908</v>
      </c>
      <c r="G25" s="19">
        <f t="shared" si="0"/>
        <v>1.8260774803582262E-3</v>
      </c>
      <c r="H25" s="20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8">
        <v>1000000</v>
      </c>
      <c r="F26" s="18">
        <v>108577900</v>
      </c>
      <c r="G26" s="19">
        <f t="shared" si="0"/>
        <v>1.0783892645094681E-2</v>
      </c>
      <c r="H26" s="20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8">
        <v>500000</v>
      </c>
      <c r="F27" s="18">
        <v>51224200</v>
      </c>
      <c r="G27" s="19">
        <f t="shared" si="0"/>
        <v>5.08755716983713E-3</v>
      </c>
      <c r="H27" s="20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8">
        <v>140000</v>
      </c>
      <c r="F28" s="18">
        <v>13310122</v>
      </c>
      <c r="G28" s="19">
        <f t="shared" si="0"/>
        <v>1.3219534246021788E-3</v>
      </c>
      <c r="H28" s="20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8">
        <v>500000</v>
      </c>
      <c r="F29" s="18">
        <v>48742400</v>
      </c>
      <c r="G29" s="19">
        <f t="shared" si="0"/>
        <v>4.841066265457915E-3</v>
      </c>
      <c r="H29" s="20"/>
    </row>
    <row r="30" spans="1:8" x14ac:dyDescent="0.25">
      <c r="A30" s="14"/>
      <c r="B30" s="15" t="s">
        <v>60</v>
      </c>
      <c r="C30" s="16" t="s">
        <v>61</v>
      </c>
      <c r="D30" s="16" t="s">
        <v>15</v>
      </c>
      <c r="E30" s="18">
        <v>425400</v>
      </c>
      <c r="F30" s="18">
        <v>40498122.539999999</v>
      </c>
      <c r="G30" s="19">
        <f t="shared" si="0"/>
        <v>4.0222495166995229E-3</v>
      </c>
      <c r="H30" s="20"/>
    </row>
    <row r="31" spans="1:8" x14ac:dyDescent="0.25">
      <c r="A31" s="14"/>
      <c r="B31" s="15" t="s">
        <v>62</v>
      </c>
      <c r="C31" s="16" t="s">
        <v>63</v>
      </c>
      <c r="D31" s="16" t="s">
        <v>15</v>
      </c>
      <c r="E31" s="18">
        <v>500000</v>
      </c>
      <c r="F31" s="18">
        <v>48449800</v>
      </c>
      <c r="G31" s="19">
        <f t="shared" si="0"/>
        <v>4.8120054069595037E-3</v>
      </c>
      <c r="H31" s="20"/>
    </row>
    <row r="32" spans="1:8" x14ac:dyDescent="0.25">
      <c r="A32" s="14"/>
      <c r="B32" s="15" t="s">
        <v>64</v>
      </c>
      <c r="C32" s="16" t="s">
        <v>65</v>
      </c>
      <c r="D32" s="16" t="s">
        <v>15</v>
      </c>
      <c r="E32" s="18">
        <v>500000</v>
      </c>
      <c r="F32" s="18">
        <v>49101350</v>
      </c>
      <c r="G32" s="19">
        <f t="shared" si="0"/>
        <v>4.8767169666130922E-3</v>
      </c>
      <c r="H32" s="20"/>
    </row>
    <row r="33" spans="1:8" x14ac:dyDescent="0.25">
      <c r="A33" s="14"/>
      <c r="B33" s="15" t="s">
        <v>66</v>
      </c>
      <c r="C33" s="16" t="s">
        <v>67</v>
      </c>
      <c r="D33" s="16" t="s">
        <v>15</v>
      </c>
      <c r="E33" s="18">
        <v>840000</v>
      </c>
      <c r="F33" s="18">
        <v>82636680</v>
      </c>
      <c r="G33" s="19">
        <f t="shared" si="0"/>
        <v>8.2074260569327886E-3</v>
      </c>
      <c r="H33" s="20"/>
    </row>
    <row r="34" spans="1:8" x14ac:dyDescent="0.25">
      <c r="A34" s="14"/>
      <c r="B34" s="15" t="s">
        <v>68</v>
      </c>
      <c r="C34" s="16" t="s">
        <v>69</v>
      </c>
      <c r="D34" s="16" t="s">
        <v>15</v>
      </c>
      <c r="E34" s="18">
        <v>420000</v>
      </c>
      <c r="F34" s="18">
        <v>42148302</v>
      </c>
      <c r="G34" s="19">
        <f t="shared" si="0"/>
        <v>4.1861443621678948E-3</v>
      </c>
      <c r="H34" s="20"/>
    </row>
    <row r="35" spans="1:8" x14ac:dyDescent="0.25">
      <c r="A35" s="14"/>
      <c r="B35" s="15" t="s">
        <v>70</v>
      </c>
      <c r="C35" s="16" t="s">
        <v>71</v>
      </c>
      <c r="D35" s="16" t="s">
        <v>15</v>
      </c>
      <c r="E35" s="18">
        <v>596400</v>
      </c>
      <c r="F35" s="18">
        <v>59177491.799999997</v>
      </c>
      <c r="G35" s="19">
        <f t="shared" si="0"/>
        <v>5.877473395388663E-3</v>
      </c>
      <c r="H35" s="20"/>
    </row>
    <row r="36" spans="1:8" x14ac:dyDescent="0.25">
      <c r="A36" s="14"/>
      <c r="B36" s="15" t="s">
        <v>72</v>
      </c>
      <c r="C36" s="16" t="s">
        <v>73</v>
      </c>
      <c r="D36" s="16" t="s">
        <v>15</v>
      </c>
      <c r="E36" s="18">
        <v>1500000</v>
      </c>
      <c r="F36" s="18">
        <v>147606750</v>
      </c>
      <c r="G36" s="19">
        <f t="shared" si="0"/>
        <v>1.4660214884348741E-2</v>
      </c>
      <c r="H36" s="20"/>
    </row>
    <row r="37" spans="1:8" x14ac:dyDescent="0.25">
      <c r="A37" s="14"/>
      <c r="B37" s="15" t="s">
        <v>74</v>
      </c>
      <c r="C37" s="16" t="s">
        <v>75</v>
      </c>
      <c r="D37" s="16" t="s">
        <v>15</v>
      </c>
      <c r="E37" s="18">
        <v>350000</v>
      </c>
      <c r="F37" s="18">
        <v>35424900</v>
      </c>
      <c r="G37" s="19">
        <f t="shared" si="0"/>
        <v>3.5183800622706329E-3</v>
      </c>
      <c r="H37" s="20"/>
    </row>
    <row r="38" spans="1:8" x14ac:dyDescent="0.25">
      <c r="A38" s="14"/>
      <c r="B38" s="15" t="s">
        <v>76</v>
      </c>
      <c r="C38" s="16" t="s">
        <v>77</v>
      </c>
      <c r="D38" s="16" t="s">
        <v>15</v>
      </c>
      <c r="E38" s="18">
        <v>1000000</v>
      </c>
      <c r="F38" s="18">
        <v>104240100</v>
      </c>
      <c r="G38" s="19">
        <f t="shared" si="0"/>
        <v>1.0353064921258691E-2</v>
      </c>
      <c r="H38" s="20"/>
    </row>
    <row r="39" spans="1:8" x14ac:dyDescent="0.25">
      <c r="A39" s="14"/>
      <c r="B39" s="15" t="s">
        <v>78</v>
      </c>
      <c r="C39" s="16" t="s">
        <v>79</v>
      </c>
      <c r="D39" s="16" t="s">
        <v>15</v>
      </c>
      <c r="E39" s="18">
        <v>1500000</v>
      </c>
      <c r="F39" s="18">
        <v>154155150</v>
      </c>
      <c r="G39" s="19">
        <f t="shared" si="0"/>
        <v>1.5310598089376081E-2</v>
      </c>
      <c r="H39" s="20"/>
    </row>
    <row r="40" spans="1:8" x14ac:dyDescent="0.25">
      <c r="A40" s="14"/>
      <c r="B40" s="15" t="s">
        <v>80</v>
      </c>
      <c r="C40" s="16" t="s">
        <v>81</v>
      </c>
      <c r="D40" s="16" t="s">
        <v>15</v>
      </c>
      <c r="E40" s="18">
        <v>7145000</v>
      </c>
      <c r="F40" s="18">
        <v>737790556.5</v>
      </c>
      <c r="G40" s="19">
        <f t="shared" si="0"/>
        <v>7.3276920587528965E-2</v>
      </c>
      <c r="H40" s="20"/>
    </row>
    <row r="41" spans="1:8" x14ac:dyDescent="0.25">
      <c r="A41" s="14"/>
      <c r="B41" s="15" t="s">
        <v>82</v>
      </c>
      <c r="C41" s="16" t="s">
        <v>83</v>
      </c>
      <c r="D41" s="16" t="s">
        <v>15</v>
      </c>
      <c r="E41" s="18">
        <v>6660000</v>
      </c>
      <c r="F41" s="18">
        <v>692721252</v>
      </c>
      <c r="G41" s="19">
        <f t="shared" si="0"/>
        <v>6.8800663989113608E-2</v>
      </c>
      <c r="H41" s="20"/>
    </row>
    <row r="42" spans="1:8" x14ac:dyDescent="0.25">
      <c r="A42" s="14"/>
      <c r="B42" s="15" t="s">
        <v>84</v>
      </c>
      <c r="C42" s="16" t="s">
        <v>85</v>
      </c>
      <c r="D42" s="16" t="s">
        <v>15</v>
      </c>
      <c r="E42" s="18">
        <v>1000000</v>
      </c>
      <c r="F42" s="18">
        <v>102465500</v>
      </c>
      <c r="G42" s="19">
        <f t="shared" si="0"/>
        <v>1.0176812701534556E-2</v>
      </c>
      <c r="H42" s="20"/>
    </row>
    <row r="43" spans="1:8" x14ac:dyDescent="0.25">
      <c r="A43" s="14"/>
      <c r="B43" s="15" t="s">
        <v>86</v>
      </c>
      <c r="C43" s="16" t="s">
        <v>87</v>
      </c>
      <c r="D43" s="16" t="s">
        <v>15</v>
      </c>
      <c r="E43" s="18">
        <v>4500000</v>
      </c>
      <c r="F43" s="18">
        <v>459430650</v>
      </c>
      <c r="G43" s="19">
        <f t="shared" si="0"/>
        <v>4.5630379731658732E-2</v>
      </c>
      <c r="H43" s="20"/>
    </row>
    <row r="44" spans="1:8" x14ac:dyDescent="0.25">
      <c r="A44" s="14"/>
      <c r="B44" s="15" t="s">
        <v>88</v>
      </c>
      <c r="C44" s="16" t="s">
        <v>89</v>
      </c>
      <c r="D44" s="16" t="s">
        <v>15</v>
      </c>
      <c r="E44" s="18">
        <v>15290000</v>
      </c>
      <c r="F44" s="18">
        <v>1625057896</v>
      </c>
      <c r="G44" s="19">
        <f t="shared" si="0"/>
        <v>0.16139978662810237</v>
      </c>
      <c r="H44" s="20"/>
    </row>
    <row r="45" spans="1:8" x14ac:dyDescent="0.25">
      <c r="A45" s="14"/>
      <c r="B45" s="15" t="s">
        <v>90</v>
      </c>
      <c r="C45" s="16" t="s">
        <v>91</v>
      </c>
      <c r="D45" s="16" t="s">
        <v>15</v>
      </c>
      <c r="E45" s="18">
        <v>500000</v>
      </c>
      <c r="F45" s="18">
        <v>51249900</v>
      </c>
      <c r="G45" s="19">
        <f t="shared" si="0"/>
        <v>5.0901096785979268E-3</v>
      </c>
      <c r="H45" s="20"/>
    </row>
    <row r="46" spans="1:8" x14ac:dyDescent="0.25">
      <c r="A46" s="14"/>
      <c r="B46" s="15" t="s">
        <v>92</v>
      </c>
      <c r="C46" s="16" t="s">
        <v>93</v>
      </c>
      <c r="D46" s="16" t="s">
        <v>15</v>
      </c>
      <c r="E46" s="18">
        <v>3630000</v>
      </c>
      <c r="F46" s="18">
        <v>369437442</v>
      </c>
      <c r="G46" s="19">
        <f t="shared" si="0"/>
        <v>3.6692307675930298E-2</v>
      </c>
      <c r="H46" s="20"/>
    </row>
    <row r="47" spans="1:8" x14ac:dyDescent="0.25">
      <c r="A47" s="14"/>
      <c r="B47" s="15" t="s">
        <v>94</v>
      </c>
      <c r="C47" s="16" t="s">
        <v>95</v>
      </c>
      <c r="D47" s="16" t="s">
        <v>15</v>
      </c>
      <c r="E47" s="18">
        <v>4000000</v>
      </c>
      <c r="F47" s="18">
        <v>412986400</v>
      </c>
      <c r="G47" s="19">
        <f t="shared" si="0"/>
        <v>4.1017564361478069E-2</v>
      </c>
      <c r="H47" s="20"/>
    </row>
    <row r="48" spans="1:8" x14ac:dyDescent="0.25">
      <c r="A48" s="14"/>
      <c r="B48" s="15" t="s">
        <v>96</v>
      </c>
      <c r="C48" s="16" t="s">
        <v>97</v>
      </c>
      <c r="D48" s="16" t="s">
        <v>15</v>
      </c>
      <c r="E48" s="18">
        <v>8798200</v>
      </c>
      <c r="F48" s="18">
        <v>918971990</v>
      </c>
      <c r="G48" s="19">
        <f t="shared" si="0"/>
        <v>9.1271753128482153E-2</v>
      </c>
      <c r="H48" s="20"/>
    </row>
    <row r="49" spans="1:8" x14ac:dyDescent="0.25">
      <c r="A49" s="14"/>
      <c r="B49" s="15" t="s">
        <v>98</v>
      </c>
      <c r="C49" s="16" t="s">
        <v>99</v>
      </c>
      <c r="D49" s="16" t="s">
        <v>15</v>
      </c>
      <c r="E49" s="18">
        <v>940000</v>
      </c>
      <c r="F49" s="18">
        <v>94962560</v>
      </c>
      <c r="G49" s="19">
        <f t="shared" si="0"/>
        <v>9.431625149716124E-3</v>
      </c>
      <c r="H49" s="20"/>
    </row>
    <row r="50" spans="1:8" x14ac:dyDescent="0.25">
      <c r="A50" s="14"/>
      <c r="B50" s="15" t="s">
        <v>100</v>
      </c>
      <c r="C50" s="16" t="s">
        <v>101</v>
      </c>
      <c r="D50" s="16" t="s">
        <v>15</v>
      </c>
      <c r="E50" s="18">
        <v>500000</v>
      </c>
      <c r="F50" s="18">
        <v>50194200</v>
      </c>
      <c r="G50" s="19">
        <f t="shared" si="0"/>
        <v>4.9852581805911829E-3</v>
      </c>
      <c r="H50" s="20"/>
    </row>
    <row r="51" spans="1:8" x14ac:dyDescent="0.25">
      <c r="A51" s="14"/>
      <c r="B51" s="15" t="s">
        <v>102</v>
      </c>
      <c r="C51" s="16" t="s">
        <v>103</v>
      </c>
      <c r="D51" s="16" t="s">
        <v>15</v>
      </c>
      <c r="E51" s="18">
        <v>1090100</v>
      </c>
      <c r="F51" s="18">
        <v>110375677.28</v>
      </c>
      <c r="G51" s="19">
        <f t="shared" si="0"/>
        <v>1.0962446818525096E-2</v>
      </c>
      <c r="H51" s="20"/>
    </row>
    <row r="52" spans="1:8" x14ac:dyDescent="0.25">
      <c r="A52" s="14"/>
      <c r="B52" s="15" t="s">
        <v>104</v>
      </c>
      <c r="C52" s="16" t="s">
        <v>105</v>
      </c>
      <c r="D52" s="16" t="s">
        <v>15</v>
      </c>
      <c r="E52" s="18">
        <v>1450000</v>
      </c>
      <c r="F52" s="18">
        <v>144810630</v>
      </c>
      <c r="G52" s="19">
        <f t="shared" si="0"/>
        <v>1.4382505903950318E-2</v>
      </c>
      <c r="H52" s="20"/>
    </row>
    <row r="53" spans="1:8" x14ac:dyDescent="0.25">
      <c r="A53" s="14"/>
      <c r="B53" s="15" t="s">
        <v>106</v>
      </c>
      <c r="C53" s="16" t="s">
        <v>107</v>
      </c>
      <c r="D53" s="16" t="s">
        <v>108</v>
      </c>
      <c r="E53" s="18">
        <v>1000000</v>
      </c>
      <c r="F53" s="18">
        <v>104914300</v>
      </c>
      <c r="G53" s="19">
        <f t="shared" si="0"/>
        <v>1.0420026065481621E-2</v>
      </c>
      <c r="H53" s="20"/>
    </row>
    <row r="54" spans="1:8" x14ac:dyDescent="0.25">
      <c r="A54" s="14"/>
      <c r="B54" s="15" t="s">
        <v>109</v>
      </c>
      <c r="C54" s="16" t="s">
        <v>110</v>
      </c>
      <c r="D54" s="16" t="s">
        <v>108</v>
      </c>
      <c r="E54" s="18">
        <v>500000</v>
      </c>
      <c r="F54" s="18">
        <v>52027850</v>
      </c>
      <c r="G54" s="19">
        <f t="shared" si="0"/>
        <v>5.1673752113007279E-3</v>
      </c>
      <c r="H54" s="20"/>
    </row>
    <row r="55" spans="1:8" x14ac:dyDescent="0.25">
      <c r="B55" s="15" t="s">
        <v>111</v>
      </c>
      <c r="C55" s="16" t="s">
        <v>112</v>
      </c>
      <c r="D55" s="16" t="s">
        <v>108</v>
      </c>
      <c r="E55" s="18">
        <v>450000</v>
      </c>
      <c r="F55" s="18">
        <v>47125395</v>
      </c>
      <c r="G55" s="19">
        <f t="shared" si="0"/>
        <v>4.6804662876854461E-3</v>
      </c>
      <c r="H55" s="20"/>
    </row>
    <row r="56" spans="1:8" x14ac:dyDescent="0.25">
      <c r="B56" s="15" t="s">
        <v>113</v>
      </c>
      <c r="C56" s="16" t="s">
        <v>114</v>
      </c>
      <c r="D56" s="16" t="s">
        <v>108</v>
      </c>
      <c r="E56" s="18">
        <v>130000</v>
      </c>
      <c r="F56" s="18">
        <v>13743067</v>
      </c>
      <c r="G56" s="19">
        <f t="shared" si="0"/>
        <v>1.3649532652809035E-3</v>
      </c>
      <c r="H56" s="20"/>
    </row>
    <row r="57" spans="1:8" x14ac:dyDescent="0.25">
      <c r="B57" s="15" t="s">
        <v>115</v>
      </c>
      <c r="C57" s="16" t="s">
        <v>116</v>
      </c>
      <c r="D57" s="16" t="s">
        <v>108</v>
      </c>
      <c r="E57" s="18">
        <v>190000</v>
      </c>
      <c r="F57" s="18">
        <v>18616903</v>
      </c>
      <c r="G57" s="19">
        <f t="shared" si="0"/>
        <v>1.8490197667862529E-3</v>
      </c>
      <c r="H57" s="20"/>
    </row>
    <row r="58" spans="1:8" x14ac:dyDescent="0.25">
      <c r="B58" s="15" t="s">
        <v>117</v>
      </c>
      <c r="C58" s="16" t="s">
        <v>118</v>
      </c>
      <c r="D58" s="16" t="s">
        <v>108</v>
      </c>
      <c r="E58" s="18">
        <v>1000000</v>
      </c>
      <c r="F58" s="18">
        <v>99994000</v>
      </c>
      <c r="G58" s="19">
        <f t="shared" si="0"/>
        <v>9.9313447870478019E-3</v>
      </c>
      <c r="H58" s="20"/>
    </row>
    <row r="59" spans="1:8" x14ac:dyDescent="0.25">
      <c r="A59" s="21" t="s">
        <v>119</v>
      </c>
      <c r="B59" s="15" t="s">
        <v>120</v>
      </c>
      <c r="C59" s="16" t="s">
        <v>121</v>
      </c>
      <c r="D59" s="16" t="s">
        <v>108</v>
      </c>
      <c r="E59" s="18">
        <v>400000</v>
      </c>
      <c r="F59" s="18">
        <v>40944320</v>
      </c>
      <c r="G59" s="19">
        <f t="shared" si="0"/>
        <v>4.0665655838472009E-3</v>
      </c>
      <c r="H59" s="20"/>
    </row>
    <row r="60" spans="1:8" x14ac:dyDescent="0.25">
      <c r="B60" s="15" t="s">
        <v>122</v>
      </c>
      <c r="C60" s="16" t="s">
        <v>123</v>
      </c>
      <c r="D60" s="16" t="s">
        <v>108</v>
      </c>
      <c r="E60" s="18">
        <v>6900000</v>
      </c>
      <c r="F60" s="18">
        <v>717786990</v>
      </c>
      <c r="G60" s="19">
        <f t="shared" si="0"/>
        <v>7.1290178224165779E-2</v>
      </c>
      <c r="H60" s="20"/>
    </row>
    <row r="61" spans="1:8" x14ac:dyDescent="0.25">
      <c r="B61" s="15" t="s">
        <v>124</v>
      </c>
      <c r="C61" s="16" t="s">
        <v>125</v>
      </c>
      <c r="D61" s="16" t="s">
        <v>108</v>
      </c>
      <c r="E61" s="18">
        <v>2000000</v>
      </c>
      <c r="F61" s="18">
        <v>205963600</v>
      </c>
      <c r="G61" s="19">
        <f t="shared" si="0"/>
        <v>2.0456182622773354E-2</v>
      </c>
      <c r="H61" s="20"/>
    </row>
    <row r="62" spans="1:8" x14ac:dyDescent="0.25">
      <c r="B62" s="15" t="s">
        <v>126</v>
      </c>
      <c r="C62" s="16" t="s">
        <v>127</v>
      </c>
      <c r="D62" s="16" t="s">
        <v>108</v>
      </c>
      <c r="E62" s="18">
        <v>1000000</v>
      </c>
      <c r="F62" s="18">
        <v>102268500</v>
      </c>
      <c r="G62" s="19">
        <f t="shared" si="0"/>
        <v>1.0157246778348682E-2</v>
      </c>
      <c r="H62" s="20"/>
    </row>
    <row r="63" spans="1:8" x14ac:dyDescent="0.25">
      <c r="A63" s="22" t="s">
        <v>128</v>
      </c>
      <c r="B63" s="15" t="s">
        <v>129</v>
      </c>
      <c r="C63" s="16" t="s">
        <v>130</v>
      </c>
      <c r="D63" s="16" t="s">
        <v>108</v>
      </c>
      <c r="E63" s="18">
        <v>475000</v>
      </c>
      <c r="F63" s="18">
        <v>48846910</v>
      </c>
      <c r="G63" s="19">
        <f t="shared" si="0"/>
        <v>4.8514461366871327E-3</v>
      </c>
      <c r="H63" s="20"/>
    </row>
    <row r="64" spans="1:8" x14ac:dyDescent="0.25">
      <c r="B64" s="15" t="s">
        <v>131</v>
      </c>
      <c r="C64" s="16" t="s">
        <v>132</v>
      </c>
      <c r="D64" s="16" t="s">
        <v>108</v>
      </c>
      <c r="E64" s="18">
        <v>1000000</v>
      </c>
      <c r="F64" s="18">
        <v>102305100</v>
      </c>
      <c r="G64" s="19">
        <f t="shared" si="0"/>
        <v>1.0160881868646159E-2</v>
      </c>
      <c r="H64" s="20"/>
    </row>
    <row r="65" spans="1:8" x14ac:dyDescent="0.25">
      <c r="B65" s="15" t="s">
        <v>133</v>
      </c>
      <c r="C65" s="16" t="s">
        <v>134</v>
      </c>
      <c r="D65" s="16" t="s">
        <v>108</v>
      </c>
      <c r="E65" s="18">
        <v>500000</v>
      </c>
      <c r="F65" s="18">
        <v>50971950</v>
      </c>
      <c r="G65" s="19">
        <f t="shared" si="0"/>
        <v>5.062503849412577E-3</v>
      </c>
      <c r="H65" s="20"/>
    </row>
    <row r="66" spans="1:8" x14ac:dyDescent="0.25">
      <c r="B66" s="15" t="s">
        <v>135</v>
      </c>
      <c r="C66" s="16" t="s">
        <v>136</v>
      </c>
      <c r="D66" s="16" t="s">
        <v>108</v>
      </c>
      <c r="E66" s="18">
        <v>443300</v>
      </c>
      <c r="F66" s="18">
        <v>44598240.829999998</v>
      </c>
      <c r="G66" s="19">
        <f t="shared" si="0"/>
        <v>4.429470834035271E-3</v>
      </c>
      <c r="H66" s="20"/>
    </row>
    <row r="67" spans="1:8" x14ac:dyDescent="0.25">
      <c r="B67" s="15" t="s">
        <v>137</v>
      </c>
      <c r="C67" s="16" t="s">
        <v>138</v>
      </c>
      <c r="D67" s="16" t="s">
        <v>108</v>
      </c>
      <c r="E67" s="18">
        <v>455100</v>
      </c>
      <c r="F67" s="18">
        <v>47066942.609999999</v>
      </c>
      <c r="G67" s="19">
        <f t="shared" si="0"/>
        <v>4.6746608309708735E-3</v>
      </c>
      <c r="H67" s="20"/>
    </row>
    <row r="68" spans="1:8" x14ac:dyDescent="0.25">
      <c r="B68" s="15" t="s">
        <v>139</v>
      </c>
      <c r="C68" s="16" t="s">
        <v>140</v>
      </c>
      <c r="D68" s="16" t="s">
        <v>108</v>
      </c>
      <c r="E68" s="18">
        <v>60000</v>
      </c>
      <c r="F68" s="18">
        <v>6837204</v>
      </c>
      <c r="G68" s="19">
        <f t="shared" si="0"/>
        <v>6.790670470566472E-4</v>
      </c>
      <c r="H68" s="20"/>
    </row>
    <row r="69" spans="1:8" x14ac:dyDescent="0.25">
      <c r="B69" s="15" t="s">
        <v>141</v>
      </c>
      <c r="C69" s="16" t="s">
        <v>142</v>
      </c>
      <c r="D69" s="16" t="s">
        <v>143</v>
      </c>
      <c r="E69" s="18">
        <v>100</v>
      </c>
      <c r="F69" s="18">
        <v>101012500</v>
      </c>
      <c r="G69" s="23">
        <f t="shared" si="0"/>
        <v>1.0032501603112847E-2</v>
      </c>
      <c r="H69" s="20" t="s">
        <v>144</v>
      </c>
    </row>
    <row r="70" spans="1:8" x14ac:dyDescent="0.25">
      <c r="B70" s="24"/>
      <c r="C70" s="24" t="s">
        <v>145</v>
      </c>
      <c r="D70" s="24"/>
      <c r="E70" s="25"/>
      <c r="F70" s="26">
        <f>SUM(F7:F69)</f>
        <v>9486955726.960001</v>
      </c>
      <c r="G70" s="27">
        <f t="shared" si="0"/>
        <v>0.94223881736801696</v>
      </c>
      <c r="H70" s="28"/>
    </row>
    <row r="72" spans="1:8" x14ac:dyDescent="0.25">
      <c r="B72" s="29"/>
      <c r="C72" s="29" t="s">
        <v>146</v>
      </c>
      <c r="D72" s="29"/>
      <c r="E72" s="29"/>
      <c r="F72" s="29" t="s">
        <v>10</v>
      </c>
      <c r="G72" s="30" t="s">
        <v>11</v>
      </c>
    </row>
    <row r="73" spans="1:8" x14ac:dyDescent="0.25">
      <c r="B73" s="31"/>
      <c r="C73" s="24" t="s">
        <v>147</v>
      </c>
      <c r="D73" s="16"/>
      <c r="E73" s="32"/>
      <c r="F73" s="33" t="s">
        <v>148</v>
      </c>
      <c r="G73" s="34">
        <v>0</v>
      </c>
    </row>
    <row r="74" spans="1:8" x14ac:dyDescent="0.25">
      <c r="A74" s="35" t="s">
        <v>149</v>
      </c>
      <c r="B74" s="31" t="s">
        <v>150</v>
      </c>
      <c r="C74" s="24" t="s">
        <v>151</v>
      </c>
      <c r="D74" s="24"/>
      <c r="E74" s="25"/>
      <c r="F74" s="18">
        <v>395465227.06</v>
      </c>
      <c r="G74" s="34">
        <f>+F74/$F$82</f>
        <v>3.9277371854521334E-2</v>
      </c>
    </row>
    <row r="75" spans="1:8" x14ac:dyDescent="0.25">
      <c r="B75" s="31"/>
      <c r="C75" s="24" t="s">
        <v>152</v>
      </c>
      <c r="D75" s="16"/>
      <c r="E75" s="32"/>
      <c r="F75" s="25" t="s">
        <v>148</v>
      </c>
      <c r="G75" s="34">
        <v>0</v>
      </c>
    </row>
    <row r="76" spans="1:8" x14ac:dyDescent="0.25">
      <c r="B76" s="31"/>
      <c r="C76" s="24" t="s">
        <v>153</v>
      </c>
      <c r="D76" s="16"/>
      <c r="E76" s="32"/>
      <c r="F76" s="25" t="s">
        <v>148</v>
      </c>
      <c r="G76" s="34">
        <v>0</v>
      </c>
    </row>
    <row r="77" spans="1:8" x14ac:dyDescent="0.25">
      <c r="B77" s="31"/>
      <c r="C77" s="24" t="s">
        <v>154</v>
      </c>
      <c r="D77" s="16"/>
      <c r="E77" s="32"/>
      <c r="F77" s="25" t="s">
        <v>148</v>
      </c>
      <c r="G77" s="34">
        <v>0</v>
      </c>
    </row>
    <row r="78" spans="1:8" x14ac:dyDescent="0.25">
      <c r="B78" s="16" t="s">
        <v>128</v>
      </c>
      <c r="C78" s="16" t="s">
        <v>155</v>
      </c>
      <c r="D78" s="16"/>
      <c r="E78" s="32"/>
      <c r="F78" s="18">
        <v>186104723.43000001</v>
      </c>
      <c r="G78" s="34">
        <f>+F78/$F$82</f>
        <v>1.8483810777461682E-2</v>
      </c>
    </row>
    <row r="79" spans="1:8" x14ac:dyDescent="0.25">
      <c r="B79" s="31"/>
      <c r="C79" s="16"/>
      <c r="D79" s="16"/>
      <c r="E79" s="32"/>
      <c r="F79" s="33"/>
      <c r="G79" s="34"/>
    </row>
    <row r="80" spans="1:8" x14ac:dyDescent="0.25">
      <c r="B80" s="31"/>
      <c r="C80" s="16" t="s">
        <v>156</v>
      </c>
      <c r="D80" s="16"/>
      <c r="E80" s="32"/>
      <c r="F80" s="36">
        <f>SUM(F73:F79)</f>
        <v>581569950.49000001</v>
      </c>
      <c r="G80" s="34">
        <f>+F80/$F$82</f>
        <v>5.7761182631983016E-2</v>
      </c>
    </row>
    <row r="81" spans="1:7" x14ac:dyDescent="0.25">
      <c r="A81" s="1" t="s">
        <v>15</v>
      </c>
      <c r="B81" s="31"/>
      <c r="C81" s="16"/>
      <c r="D81" s="16"/>
      <c r="E81" s="32"/>
      <c r="F81" s="36"/>
      <c r="G81" s="34"/>
    </row>
    <row r="82" spans="1:7" x14ac:dyDescent="0.25">
      <c r="A82" s="16" t="s">
        <v>108</v>
      </c>
      <c r="B82" s="37"/>
      <c r="C82" s="38" t="s">
        <v>157</v>
      </c>
      <c r="D82" s="39"/>
      <c r="E82" s="40"/>
      <c r="F82" s="40">
        <f>+F80+F70</f>
        <v>10068525677.450001</v>
      </c>
      <c r="G82" s="41">
        <v>1</v>
      </c>
    </row>
    <row r="83" spans="1:7" x14ac:dyDescent="0.25">
      <c r="F83" s="42"/>
    </row>
    <row r="84" spans="1:7" x14ac:dyDescent="0.25">
      <c r="C84" s="24" t="s">
        <v>158</v>
      </c>
      <c r="D84" s="43">
        <v>24.48</v>
      </c>
      <c r="F84" s="4">
        <v>0</v>
      </c>
    </row>
    <row r="85" spans="1:7" x14ac:dyDescent="0.25">
      <c r="C85" s="24" t="s">
        <v>159</v>
      </c>
      <c r="D85" s="43">
        <v>9.73</v>
      </c>
    </row>
    <row r="86" spans="1:7" x14ac:dyDescent="0.25">
      <c r="C86" s="24" t="s">
        <v>160</v>
      </c>
      <c r="D86" s="43">
        <v>7.1</v>
      </c>
    </row>
    <row r="87" spans="1:7" x14ac:dyDescent="0.25">
      <c r="C87" s="24" t="s">
        <v>161</v>
      </c>
      <c r="D87" s="44">
        <v>17.996700000000001</v>
      </c>
    </row>
    <row r="88" spans="1:7" x14ac:dyDescent="0.25">
      <c r="C88" s="24" t="s">
        <v>162</v>
      </c>
      <c r="D88" s="44">
        <v>17.966999999999999</v>
      </c>
    </row>
    <row r="89" spans="1:7" x14ac:dyDescent="0.25">
      <c r="C89" s="24" t="s">
        <v>163</v>
      </c>
      <c r="D89" s="45"/>
    </row>
    <row r="90" spans="1:7" x14ac:dyDescent="0.25">
      <c r="C90" s="24" t="s">
        <v>164</v>
      </c>
      <c r="D90" s="46">
        <v>0</v>
      </c>
    </row>
    <row r="91" spans="1:7" x14ac:dyDescent="0.25">
      <c r="C91" s="24" t="s">
        <v>165</v>
      </c>
      <c r="D91" s="46">
        <v>0</v>
      </c>
      <c r="F91" s="42"/>
      <c r="G91" s="47"/>
    </row>
    <row r="92" spans="1:7" x14ac:dyDescent="0.25">
      <c r="B92" s="48"/>
      <c r="C92" s="14"/>
    </row>
    <row r="93" spans="1:7" x14ac:dyDescent="0.25">
      <c r="F93" s="4"/>
    </row>
    <row r="94" spans="1:7" x14ac:dyDescent="0.25">
      <c r="C94" s="29" t="s">
        <v>166</v>
      </c>
      <c r="D94" s="29"/>
      <c r="E94" s="29"/>
      <c r="F94" s="29"/>
      <c r="G94" s="30"/>
    </row>
    <row r="95" spans="1:7" x14ac:dyDescent="0.25">
      <c r="C95" s="29" t="s">
        <v>167</v>
      </c>
      <c r="D95" s="29"/>
      <c r="E95" s="29"/>
      <c r="F95" s="29" t="s">
        <v>10</v>
      </c>
      <c r="G95" s="30" t="s">
        <v>11</v>
      </c>
    </row>
    <row r="96" spans="1:7" x14ac:dyDescent="0.25">
      <c r="C96" s="24" t="s">
        <v>168</v>
      </c>
      <c r="D96" s="16"/>
      <c r="E96" s="32"/>
      <c r="F96" s="49">
        <f>SUMIF(Table13456768578916[[Industry ]],A81,Table13456768578916[Market Value])</f>
        <v>7681931954.5199995</v>
      </c>
      <c r="G96" s="50">
        <f>+F96/$F$82</f>
        <v>0.76296492660537762</v>
      </c>
    </row>
    <row r="97" spans="3:8" x14ac:dyDescent="0.25">
      <c r="C97" s="16" t="s">
        <v>169</v>
      </c>
      <c r="D97" s="16"/>
      <c r="E97" s="32"/>
      <c r="F97" s="49">
        <f>SUMIF(Table13456768578916[[Industry ]],A82,Table13456768578916[Market Value])</f>
        <v>1704011272.4399998</v>
      </c>
      <c r="G97" s="50">
        <f>+F97/$F$82</f>
        <v>0.16924138915952641</v>
      </c>
    </row>
    <row r="98" spans="3:8" x14ac:dyDescent="0.25">
      <c r="C98" s="16" t="s">
        <v>170</v>
      </c>
      <c r="D98" s="16"/>
      <c r="E98" s="32"/>
      <c r="F98" s="49">
        <f>SUMIF($E$110:$E$117,C98,H110:H117)</f>
        <v>101012500</v>
      </c>
      <c r="G98" s="50">
        <f>+F98/$F$82</f>
        <v>1.0032501603112847E-2</v>
      </c>
    </row>
    <row r="99" spans="3:8" x14ac:dyDescent="0.25">
      <c r="C99" s="17" t="s">
        <v>171</v>
      </c>
      <c r="D99" s="16"/>
      <c r="E99" s="32"/>
      <c r="F99" s="49">
        <f>SUM(F96:F98)</f>
        <v>9486955726.9599991</v>
      </c>
      <c r="G99" s="51">
        <f>SUM(G96:G98)</f>
        <v>0.94223881736801696</v>
      </c>
    </row>
    <row r="100" spans="3:8" x14ac:dyDescent="0.25">
      <c r="E100" s="1"/>
      <c r="G100" s="1"/>
    </row>
    <row r="101" spans="3:8" x14ac:dyDescent="0.25">
      <c r="C101" s="16" t="s">
        <v>172</v>
      </c>
      <c r="D101" s="16"/>
      <c r="E101" s="32"/>
      <c r="F101" s="49">
        <f t="shared" ref="F101:F107" si="1">SUMIF($E$110:$E$117,C101,H113:H120)</f>
        <v>0</v>
      </c>
      <c r="G101" s="50">
        <f t="shared" ref="G101:G107" si="2">+F101/$F$82</f>
        <v>0</v>
      </c>
      <c r="H101" s="16"/>
    </row>
    <row r="102" spans="3:8" x14ac:dyDescent="0.25">
      <c r="C102" s="16" t="s">
        <v>173</v>
      </c>
      <c r="D102" s="16"/>
      <c r="E102" s="32"/>
      <c r="F102" s="49">
        <f t="shared" si="1"/>
        <v>0</v>
      </c>
      <c r="G102" s="50">
        <f t="shared" si="2"/>
        <v>0</v>
      </c>
      <c r="H102" s="16"/>
    </row>
    <row r="103" spans="3:8" x14ac:dyDescent="0.25">
      <c r="C103" s="16" t="s">
        <v>174</v>
      </c>
      <c r="D103" s="16"/>
      <c r="E103" s="32"/>
      <c r="F103" s="49">
        <f t="shared" si="1"/>
        <v>0</v>
      </c>
      <c r="G103" s="50">
        <f t="shared" si="2"/>
        <v>0</v>
      </c>
      <c r="H103" s="16"/>
    </row>
    <row r="104" spans="3:8" x14ac:dyDescent="0.25">
      <c r="C104" s="16" t="s">
        <v>175</v>
      </c>
      <c r="D104" s="16"/>
      <c r="E104" s="32"/>
      <c r="F104" s="49">
        <f t="shared" si="1"/>
        <v>0</v>
      </c>
      <c r="G104" s="50">
        <f t="shared" si="2"/>
        <v>0</v>
      </c>
      <c r="H104" s="16"/>
    </row>
    <row r="105" spans="3:8" x14ac:dyDescent="0.25">
      <c r="C105" s="16" t="s">
        <v>176</v>
      </c>
      <c r="D105" s="16"/>
      <c r="E105" s="32"/>
      <c r="F105" s="49">
        <f>SUMIF($E$110:$E$117,C105,H117:H124)</f>
        <v>0</v>
      </c>
      <c r="G105" s="50">
        <f t="shared" si="2"/>
        <v>0</v>
      </c>
      <c r="H105" s="16"/>
    </row>
    <row r="106" spans="3:8" x14ac:dyDescent="0.25">
      <c r="C106" s="16" t="s">
        <v>177</v>
      </c>
      <c r="D106" s="16"/>
      <c r="E106" s="32"/>
      <c r="F106" s="49">
        <f t="shared" si="1"/>
        <v>0</v>
      </c>
      <c r="G106" s="50">
        <f t="shared" si="2"/>
        <v>0</v>
      </c>
      <c r="H106" s="16"/>
    </row>
    <row r="107" spans="3:8" x14ac:dyDescent="0.25">
      <c r="C107" s="16" t="s">
        <v>178</v>
      </c>
      <c r="D107" s="16"/>
      <c r="E107" s="32"/>
      <c r="F107" s="49">
        <f t="shared" si="1"/>
        <v>0</v>
      </c>
      <c r="G107" s="50">
        <f t="shared" si="2"/>
        <v>0</v>
      </c>
      <c r="H107" s="16"/>
    </row>
    <row r="110" spans="3:8" x14ac:dyDescent="0.25">
      <c r="E110" s="16" t="s">
        <v>170</v>
      </c>
      <c r="F110" s="16" t="s">
        <v>179</v>
      </c>
      <c r="G110" s="7">
        <f>SUMIF($H$7:$H$54,F110,$E$7:$E$54)</f>
        <v>0</v>
      </c>
      <c r="H110" s="52">
        <f t="shared" ref="H110:H117" si="3">SUMIF($H$7:$H$69,F110,$F$7:$F$69)</f>
        <v>0</v>
      </c>
    </row>
    <row r="111" spans="3:8" x14ac:dyDescent="0.25">
      <c r="E111" s="16" t="s">
        <v>170</v>
      </c>
      <c r="F111" s="16" t="s">
        <v>180</v>
      </c>
      <c r="G111" s="7">
        <f>SUMIF($H$7:$H$54,F111,$E$7:$E$54)</f>
        <v>0</v>
      </c>
      <c r="H111" s="52">
        <f t="shared" si="3"/>
        <v>0</v>
      </c>
    </row>
    <row r="112" spans="3:8" x14ac:dyDescent="0.25">
      <c r="E112" s="16" t="s">
        <v>170</v>
      </c>
      <c r="F112" s="17" t="s">
        <v>144</v>
      </c>
      <c r="G112" s="7">
        <f>H112/$F$82</f>
        <v>1.0032501603112847E-2</v>
      </c>
      <c r="H112" s="52">
        <f t="shared" si="3"/>
        <v>101012500</v>
      </c>
    </row>
    <row r="113" spans="5:8" x14ac:dyDescent="0.25">
      <c r="E113" s="16" t="s">
        <v>181</v>
      </c>
      <c r="F113" s="16" t="s">
        <v>182</v>
      </c>
      <c r="G113" s="7">
        <f>SUMIF($H$7:$H$54,F113,$E$7:$E$54)</f>
        <v>0</v>
      </c>
      <c r="H113" s="52">
        <f t="shared" si="3"/>
        <v>0</v>
      </c>
    </row>
    <row r="114" spans="5:8" x14ac:dyDescent="0.25">
      <c r="E114" s="16" t="s">
        <v>172</v>
      </c>
      <c r="F114" s="16" t="s">
        <v>183</v>
      </c>
      <c r="G114" s="7">
        <f>SUMIF($H$7:$H$54,F114,$E$7:$E$54)</f>
        <v>0</v>
      </c>
      <c r="H114" s="52">
        <f t="shared" si="3"/>
        <v>0</v>
      </c>
    </row>
    <row r="115" spans="5:8" x14ac:dyDescent="0.25">
      <c r="E115" s="16" t="s">
        <v>170</v>
      </c>
      <c r="F115" s="16" t="s">
        <v>184</v>
      </c>
      <c r="G115" s="7">
        <f>SUMIF($H$7:$H$54,F115,$E$7:$E$54)</f>
        <v>0</v>
      </c>
      <c r="H115" s="52">
        <f t="shared" si="3"/>
        <v>0</v>
      </c>
    </row>
    <row r="116" spans="5:8" x14ac:dyDescent="0.25">
      <c r="E116" s="16" t="s">
        <v>172</v>
      </c>
      <c r="F116" s="16" t="s">
        <v>185</v>
      </c>
      <c r="G116" s="7">
        <f>SUMIF($H$7:$H$54,F116,$E$7:$E$54)</f>
        <v>0</v>
      </c>
      <c r="H116" s="52">
        <f t="shared" si="3"/>
        <v>0</v>
      </c>
    </row>
    <row r="117" spans="5:8" x14ac:dyDescent="0.25">
      <c r="E117" s="16" t="s">
        <v>170</v>
      </c>
      <c r="F117" s="16" t="s">
        <v>186</v>
      </c>
      <c r="G117" s="7">
        <f>SUMIF($H$7:$H$54,F117,$E$7:$E$54)</f>
        <v>0</v>
      </c>
      <c r="H117" s="52">
        <f t="shared" si="3"/>
        <v>0</v>
      </c>
    </row>
    <row r="118" spans="5:8" x14ac:dyDescent="0.25">
      <c r="G118" s="53">
        <f>SUM(G108:G117)</f>
        <v>1.0032501603112847E-2</v>
      </c>
      <c r="H118" s="1">
        <f>SUM(H108:H117)</f>
        <v>101012500</v>
      </c>
    </row>
    <row r="119" spans="5:8" hidden="1" x14ac:dyDescent="0.25"/>
    <row r="120" spans="5:8" hidden="1" x14ac:dyDescent="0.25"/>
    <row r="121" spans="5:8" hidden="1" x14ac:dyDescent="0.25"/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2024-11-06T12:27:10Z</dcterms:created>
  <dcterms:modified xsi:type="dcterms:W3CDTF">2024-11-06T12:27:39Z</dcterms:modified>
</cp:coreProperties>
</file>